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vajal\Documents\DELEGACION PROVINCIAL DE TRANSPORTES SE\"/>
    </mc:Choice>
  </mc:AlternateContent>
  <xr:revisionPtr revIDLastSave="0" documentId="8_{13027808-0533-4CB1-A04C-551DF06CE53F}" xr6:coauthVersionLast="45" xr6:coauthVersionMax="45" xr10:uidLastSave="{00000000-0000-0000-0000-000000000000}"/>
  <bookViews>
    <workbookView xWindow="-120" yWindow="-120" windowWidth="20730" windowHeight="11160" xr2:uid="{F77F9BFE-FB95-4754-B80C-F1E4B299E7F9}"/>
  </bookViews>
  <sheets>
    <sheet name="Hoja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9" i="1"/>
  <c r="I9" i="1" s="1"/>
  <c r="C8" i="1"/>
  <c r="V8" i="1" s="1"/>
  <c r="W7" i="1"/>
  <c r="U7" i="1"/>
  <c r="S7" i="1"/>
  <c r="I7" i="1"/>
  <c r="AI7" i="1" s="1"/>
  <c r="C7" i="1"/>
  <c r="V7" i="1" s="1"/>
  <c r="AB7" i="1" l="1"/>
  <c r="AD7" i="1"/>
  <c r="AG7" i="1"/>
  <c r="AK7" i="1"/>
  <c r="S9" i="1"/>
  <c r="U9" i="1"/>
  <c r="W9" i="1"/>
  <c r="R7" i="1"/>
  <c r="R11" i="1" s="1"/>
  <c r="T7" i="1"/>
  <c r="AA7" i="1" s="1"/>
  <c r="AC7" i="1"/>
  <c r="AF7" i="1"/>
  <c r="AJ7" i="1"/>
  <c r="R9" i="1"/>
  <c r="T9" i="1"/>
  <c r="V9" i="1"/>
  <c r="V11" i="1" s="1"/>
  <c r="AJ9" i="1"/>
  <c r="AA9" i="1"/>
  <c r="AI9" i="1"/>
  <c r="Z9" i="1"/>
  <c r="AG9" i="1"/>
  <c r="AF9" i="1"/>
  <c r="AH9" i="1"/>
  <c r="Y9" i="1"/>
  <c r="AD9" i="1"/>
  <c r="AC9" i="1"/>
  <c r="AK9" i="1"/>
  <c r="AB9" i="1"/>
  <c r="W8" i="1"/>
  <c r="W11" i="1" s="1"/>
  <c r="S8" i="1"/>
  <c r="S11" i="1" s="1"/>
  <c r="AH7" i="1"/>
  <c r="T8" i="1"/>
  <c r="T11" i="1" s="1"/>
  <c r="I8" i="1"/>
  <c r="R8" i="1"/>
  <c r="Z7" i="1"/>
  <c r="U8" i="1"/>
  <c r="C11" i="1"/>
  <c r="P11" i="1" s="1"/>
  <c r="U11" i="1" l="1"/>
  <c r="Y7" i="1"/>
  <c r="I11" i="1"/>
  <c r="O11" i="1"/>
  <c r="N11" i="1"/>
  <c r="L11" i="1"/>
  <c r="M11" i="1"/>
  <c r="K11" i="1"/>
  <c r="AF8" i="1"/>
  <c r="AF11" i="1" s="1"/>
  <c r="AD8" i="1"/>
  <c r="AD11" i="1" s="1"/>
  <c r="AB8" i="1"/>
  <c r="AB11" i="1" s="1"/>
  <c r="AJ8" i="1"/>
  <c r="AJ11" i="1" s="1"/>
  <c r="AI8" i="1"/>
  <c r="AI11" i="1" s="1"/>
  <c r="AC8" i="1"/>
  <c r="AC11" i="1" s="1"/>
  <c r="AK8" i="1"/>
  <c r="AK11" i="1" s="1"/>
  <c r="AA8" i="1"/>
  <c r="AA11" i="1" s="1"/>
  <c r="AG8" i="1"/>
  <c r="AG11" i="1" s="1"/>
  <c r="Z8" i="1"/>
  <c r="Z11" i="1" s="1"/>
  <c r="AH8" i="1"/>
  <c r="AH11" i="1" s="1"/>
  <c r="Y8" i="1"/>
  <c r="Y11" i="1" s="1"/>
</calcChain>
</file>

<file path=xl/sharedStrings.xml><?xml version="1.0" encoding="utf-8"?>
<sst xmlns="http://schemas.openxmlformats.org/spreadsheetml/2006/main" count="43" uniqueCount="25">
  <si>
    <t>Hipótesis recaudación</t>
  </si>
  <si>
    <t>Estimación % Kms realizado</t>
  </si>
  <si>
    <t>Estimación % recaudación</t>
  </si>
  <si>
    <t>Compensación kms realizados</t>
  </si>
  <si>
    <t>Compensación kms no realizados</t>
  </si>
  <si>
    <t>Concesión</t>
  </si>
  <si>
    <t>Ingreso regular anual</t>
  </si>
  <si>
    <t>Kms totales lote</t>
  </si>
  <si>
    <t>Kms vacíos</t>
  </si>
  <si>
    <t>Kms adicionales</t>
  </si>
  <si>
    <t>Kms servicios integrados</t>
  </si>
  <si>
    <t>Kms anuales Regular</t>
  </si>
  <si>
    <t>Ingreso / Km</t>
  </si>
  <si>
    <t>Marzo
 (16-31)</t>
  </si>
  <si>
    <t>Abril</t>
  </si>
  <si>
    <t>Mayo</t>
  </si>
  <si>
    <t>Junio</t>
  </si>
  <si>
    <t>Julio</t>
  </si>
  <si>
    <t>Agosto</t>
  </si>
  <si>
    <t>Total ejemplos</t>
  </si>
  <si>
    <t>Ejemplos de Vs</t>
  </si>
  <si>
    <t>Ejemplo 1</t>
  </si>
  <si>
    <t>Ejemplo 2</t>
  </si>
  <si>
    <t>Ejemplo 3</t>
  </si>
  <si>
    <t xml:space="preserve">Datos 2019 disponibles en Administración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</si>
</sst>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0" xfId="0" applyFont="1"/>
    <xf numFmtId="9" fontId="2" fillId="0" borderId="2" xfId="1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F203-7B16-4214-8CCC-AC36E6F81919}">
  <dimension ref="B3:AK11"/>
  <sheetViews>
    <sheetView showGridLines="0" tabSelected="1" zoomScale="80" zoomScaleNormal="80" workbookViewId="0">
      <selection activeCell="C20" sqref="C20"/>
    </sheetView>
  </sheetViews>
  <sheetFormatPr baseColWidth="10" defaultRowHeight="15" outlineLevelCol="1" x14ac:dyDescent="0.25"/>
  <cols>
    <col min="1" max="1" width="2" customWidth="1"/>
    <col min="2" max="2" width="27.7109375" customWidth="1"/>
    <col min="3" max="3" width="13.5703125" style="1" customWidth="1"/>
    <col min="4" max="7" width="13.5703125" style="2" hidden="1" customWidth="1" outlineLevel="1"/>
    <col min="8" max="8" width="13.5703125" style="2" customWidth="1" collapsed="1"/>
    <col min="9" max="9" width="13.5703125" style="2" customWidth="1"/>
    <col min="10" max="10" width="1.7109375" customWidth="1"/>
    <col min="11" max="16" width="9.42578125" customWidth="1"/>
    <col min="17" max="17" width="1.7109375" customWidth="1"/>
    <col min="18" max="23" width="9.42578125" customWidth="1"/>
    <col min="24" max="24" width="1.7109375" customWidth="1"/>
    <col min="25" max="30" width="10" customWidth="1"/>
    <col min="31" max="31" width="1.7109375" customWidth="1"/>
    <col min="32" max="37" width="9.5703125" customWidth="1"/>
  </cols>
  <sheetData>
    <row r="3" spans="2:37" x14ac:dyDescent="0.25">
      <c r="B3" s="4" t="s">
        <v>20</v>
      </c>
      <c r="K3" s="3"/>
      <c r="L3" s="3"/>
      <c r="M3" s="3"/>
      <c r="N3" s="3"/>
      <c r="O3" s="5" t="s">
        <v>0</v>
      </c>
      <c r="P3" s="6"/>
      <c r="Q3" s="6"/>
      <c r="R3" s="7">
        <v>0.08</v>
      </c>
      <c r="S3" s="7">
        <v>0.08</v>
      </c>
      <c r="T3" s="7">
        <v>0.18</v>
      </c>
      <c r="U3" s="7">
        <v>0.25</v>
      </c>
      <c r="V3" s="7">
        <v>0.42</v>
      </c>
      <c r="W3" s="7">
        <v>0.55000000000000004</v>
      </c>
    </row>
    <row r="4" spans="2:37" x14ac:dyDescent="0.25">
      <c r="C4" s="25" t="s">
        <v>24</v>
      </c>
      <c r="D4" s="26"/>
      <c r="E4" s="26"/>
      <c r="F4" s="26"/>
      <c r="G4" s="26"/>
      <c r="H4" s="26"/>
      <c r="I4" s="27"/>
      <c r="K4" s="25" t="s">
        <v>1</v>
      </c>
      <c r="L4" s="26"/>
      <c r="M4" s="26"/>
      <c r="N4" s="26"/>
      <c r="O4" s="26"/>
      <c r="P4" s="27"/>
      <c r="R4" s="25" t="s">
        <v>2</v>
      </c>
      <c r="S4" s="26"/>
      <c r="T4" s="26"/>
      <c r="U4" s="26"/>
      <c r="V4" s="26"/>
      <c r="W4" s="27"/>
      <c r="Y4" s="25" t="s">
        <v>3</v>
      </c>
      <c r="Z4" s="26"/>
      <c r="AA4" s="26"/>
      <c r="AB4" s="26"/>
      <c r="AC4" s="26"/>
      <c r="AD4" s="27"/>
      <c r="AF4" s="25" t="s">
        <v>4</v>
      </c>
      <c r="AG4" s="26"/>
      <c r="AH4" s="26"/>
      <c r="AI4" s="26"/>
      <c r="AJ4" s="26"/>
      <c r="AK4" s="27"/>
    </row>
    <row r="5" spans="2:37" s="6" customFormat="1" ht="46.5" customHeight="1" x14ac:dyDescent="0.25">
      <c r="B5" s="8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0" t="s">
        <v>12</v>
      </c>
      <c r="K5" s="11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10" t="s">
        <v>18</v>
      </c>
      <c r="R5" s="11" t="s">
        <v>13</v>
      </c>
      <c r="S5" s="9" t="s">
        <v>14</v>
      </c>
      <c r="T5" s="9" t="s">
        <v>15</v>
      </c>
      <c r="U5" s="9" t="s">
        <v>16</v>
      </c>
      <c r="V5" s="9" t="s">
        <v>17</v>
      </c>
      <c r="W5" s="10" t="s">
        <v>18</v>
      </c>
      <c r="Y5" s="11" t="s">
        <v>13</v>
      </c>
      <c r="Z5" s="9" t="s">
        <v>14</v>
      </c>
      <c r="AA5" s="9" t="s">
        <v>15</v>
      </c>
      <c r="AB5" s="9" t="s">
        <v>16</v>
      </c>
      <c r="AC5" s="9" t="s">
        <v>17</v>
      </c>
      <c r="AD5" s="10" t="s">
        <v>18</v>
      </c>
      <c r="AF5" s="11" t="s">
        <v>13</v>
      </c>
      <c r="AG5" s="9" t="s">
        <v>14</v>
      </c>
      <c r="AH5" s="9" t="s">
        <v>15</v>
      </c>
      <c r="AI5" s="9" t="s">
        <v>16</v>
      </c>
      <c r="AJ5" s="9" t="s">
        <v>17</v>
      </c>
      <c r="AK5" s="10" t="s">
        <v>18</v>
      </c>
    </row>
    <row r="6" spans="2:37" s="12" customFormat="1" x14ac:dyDescent="0.25">
      <c r="C6" s="13"/>
      <c r="D6" s="14"/>
      <c r="E6" s="14"/>
      <c r="F6" s="14"/>
      <c r="G6" s="14"/>
      <c r="H6" s="14"/>
      <c r="I6" s="14"/>
    </row>
    <row r="7" spans="2:37" x14ac:dyDescent="0.25">
      <c r="B7" t="s">
        <v>21</v>
      </c>
      <c r="C7" s="15">
        <f>+H7*1.4</f>
        <v>1120000</v>
      </c>
      <c r="D7" s="16"/>
      <c r="E7" s="16"/>
      <c r="F7" s="16"/>
      <c r="G7" s="16"/>
      <c r="H7" s="15">
        <v>800000</v>
      </c>
      <c r="I7" s="17">
        <f t="shared" ref="I7:I8" si="0">+C7/H7</f>
        <v>1.4</v>
      </c>
      <c r="K7" s="18">
        <v>0.15</v>
      </c>
      <c r="L7" s="18">
        <v>0.2</v>
      </c>
      <c r="M7" s="18">
        <v>0.4</v>
      </c>
      <c r="N7" s="18">
        <v>0.5</v>
      </c>
      <c r="O7" s="18">
        <v>0.65</v>
      </c>
      <c r="P7" s="18">
        <v>0.75</v>
      </c>
      <c r="R7" s="16">
        <f>+$C7/12*K7/2*R$3</f>
        <v>559.99999999999989</v>
      </c>
      <c r="S7" s="16">
        <f>+$C7/12*S$3</f>
        <v>7466.6666666666661</v>
      </c>
      <c r="T7" s="16">
        <f t="shared" ref="T7:W9" si="1">+$C7/12*T$3</f>
        <v>16800</v>
      </c>
      <c r="U7" s="16">
        <f t="shared" si="1"/>
        <v>23333.333333333332</v>
      </c>
      <c r="V7" s="16">
        <f t="shared" si="1"/>
        <v>39200</v>
      </c>
      <c r="W7" s="16">
        <f t="shared" si="1"/>
        <v>51333.333333333336</v>
      </c>
      <c r="Y7" s="16">
        <f>+$H7/12/2*K7*$I7-R7</f>
        <v>6440</v>
      </c>
      <c r="Z7" s="16">
        <f>+$H7/12*L7*$I7-S7</f>
        <v>11200.000000000002</v>
      </c>
      <c r="AA7" s="16">
        <f t="shared" ref="AA7:AD9" si="2">+$H7/12*M7*$I7-T7</f>
        <v>20533.333333333336</v>
      </c>
      <c r="AB7" s="16">
        <f t="shared" si="2"/>
        <v>23333.333333333332</v>
      </c>
      <c r="AC7" s="16">
        <f t="shared" si="2"/>
        <v>21466.666666666664</v>
      </c>
      <c r="AD7" s="16">
        <f t="shared" si="2"/>
        <v>18666.666666666664</v>
      </c>
      <c r="AF7" s="16">
        <f>+($H7/12/2*(1-K7)*$I7*20%)</f>
        <v>7933.333333333333</v>
      </c>
      <c r="AG7" s="16">
        <f t="shared" ref="AG7:AK9" si="3">+($H7/12*(1-L7)*$I7*20%)</f>
        <v>14933.333333333336</v>
      </c>
      <c r="AH7" s="16">
        <f t="shared" si="3"/>
        <v>11200</v>
      </c>
      <c r="AI7" s="16">
        <f t="shared" si="3"/>
        <v>9333.3333333333339</v>
      </c>
      <c r="AJ7" s="16">
        <f t="shared" si="3"/>
        <v>6533.333333333333</v>
      </c>
      <c r="AK7" s="16">
        <f t="shared" si="3"/>
        <v>4666.666666666667</v>
      </c>
    </row>
    <row r="8" spans="2:37" x14ac:dyDescent="0.25">
      <c r="B8" t="s">
        <v>22</v>
      </c>
      <c r="C8" s="15">
        <f>+H8*1</f>
        <v>600000</v>
      </c>
      <c r="D8" s="16"/>
      <c r="E8" s="16"/>
      <c r="F8" s="16"/>
      <c r="G8" s="16"/>
      <c r="H8" s="15">
        <v>600000</v>
      </c>
      <c r="I8" s="17">
        <f t="shared" si="0"/>
        <v>1</v>
      </c>
      <c r="K8" s="18">
        <v>0.15</v>
      </c>
      <c r="L8" s="18">
        <v>0.2</v>
      </c>
      <c r="M8" s="18">
        <v>0.4</v>
      </c>
      <c r="N8" s="18">
        <v>0.5</v>
      </c>
      <c r="O8" s="18">
        <v>0.65</v>
      </c>
      <c r="P8" s="18">
        <v>0.75</v>
      </c>
      <c r="R8" s="16">
        <f t="shared" ref="R8:R9" si="4">+$C8/12*K8/2*R$3</f>
        <v>300</v>
      </c>
      <c r="S8" s="16">
        <f t="shared" ref="S8:S9" si="5">+$C8/12*S$3</f>
        <v>4000</v>
      </c>
      <c r="T8" s="16">
        <f t="shared" si="1"/>
        <v>9000</v>
      </c>
      <c r="U8" s="16">
        <f t="shared" si="1"/>
        <v>12500</v>
      </c>
      <c r="V8" s="16">
        <f t="shared" si="1"/>
        <v>21000</v>
      </c>
      <c r="W8" s="16">
        <f t="shared" si="1"/>
        <v>27500.000000000004</v>
      </c>
      <c r="Y8" s="16">
        <f>+$H8/12/2*K8*$I8-R8</f>
        <v>3450</v>
      </c>
      <c r="Z8" s="16">
        <f t="shared" ref="Z8:Z9" si="6">+$H8/12*L8*$I8-S8</f>
        <v>6000</v>
      </c>
      <c r="AA8" s="16">
        <f t="shared" si="2"/>
        <v>11000</v>
      </c>
      <c r="AB8" s="16">
        <f t="shared" si="2"/>
        <v>12500</v>
      </c>
      <c r="AC8" s="16">
        <f t="shared" si="2"/>
        <v>11500</v>
      </c>
      <c r="AD8" s="16">
        <f t="shared" si="2"/>
        <v>9999.9999999999964</v>
      </c>
      <c r="AF8" s="16">
        <f t="shared" ref="AF8:AF9" si="7">+($H8/12/2*(1-K8)*$I8*20%)</f>
        <v>4250</v>
      </c>
      <c r="AG8" s="16">
        <f t="shared" si="3"/>
        <v>8000</v>
      </c>
      <c r="AH8" s="16">
        <f t="shared" si="3"/>
        <v>6000</v>
      </c>
      <c r="AI8" s="16">
        <f t="shared" si="3"/>
        <v>5000</v>
      </c>
      <c r="AJ8" s="16">
        <f t="shared" si="3"/>
        <v>3500</v>
      </c>
      <c r="AK8" s="16">
        <f t="shared" si="3"/>
        <v>2500</v>
      </c>
    </row>
    <row r="9" spans="2:37" x14ac:dyDescent="0.25">
      <c r="B9" t="s">
        <v>23</v>
      </c>
      <c r="C9" s="15">
        <f>+H9*0.6</f>
        <v>180000</v>
      </c>
      <c r="D9" s="16"/>
      <c r="E9" s="16"/>
      <c r="F9" s="16"/>
      <c r="G9" s="16"/>
      <c r="H9" s="15">
        <v>300000</v>
      </c>
      <c r="I9" s="17">
        <f>+C9/H9</f>
        <v>0.6</v>
      </c>
      <c r="K9" s="18">
        <v>0.15</v>
      </c>
      <c r="L9" s="18">
        <v>0.2</v>
      </c>
      <c r="M9" s="18">
        <v>0.4</v>
      </c>
      <c r="N9" s="18">
        <v>0.5</v>
      </c>
      <c r="O9" s="18">
        <v>0.65</v>
      </c>
      <c r="P9" s="18">
        <v>0.75</v>
      </c>
      <c r="R9" s="16">
        <f t="shared" si="4"/>
        <v>90</v>
      </c>
      <c r="S9" s="16">
        <f t="shared" si="5"/>
        <v>1200</v>
      </c>
      <c r="T9" s="16">
        <f t="shared" si="1"/>
        <v>2700</v>
      </c>
      <c r="U9" s="16">
        <f t="shared" si="1"/>
        <v>3750</v>
      </c>
      <c r="V9" s="16">
        <f t="shared" si="1"/>
        <v>6300</v>
      </c>
      <c r="W9" s="16">
        <f t="shared" si="1"/>
        <v>8250</v>
      </c>
      <c r="Y9" s="16">
        <f>+$H9/12/2*K9*$I9-R9</f>
        <v>1035</v>
      </c>
      <c r="Z9" s="16">
        <f t="shared" si="6"/>
        <v>1800</v>
      </c>
      <c r="AA9" s="16">
        <f t="shared" si="2"/>
        <v>3300</v>
      </c>
      <c r="AB9" s="16">
        <f t="shared" si="2"/>
        <v>3750</v>
      </c>
      <c r="AC9" s="16">
        <f t="shared" si="2"/>
        <v>3450</v>
      </c>
      <c r="AD9" s="16">
        <f t="shared" si="2"/>
        <v>3000</v>
      </c>
      <c r="AF9" s="16">
        <f t="shared" si="7"/>
        <v>1275</v>
      </c>
      <c r="AG9" s="16">
        <f t="shared" si="3"/>
        <v>2400</v>
      </c>
      <c r="AH9" s="16">
        <f t="shared" si="3"/>
        <v>1800</v>
      </c>
      <c r="AI9" s="16">
        <f t="shared" si="3"/>
        <v>1500</v>
      </c>
      <c r="AJ9" s="16">
        <f t="shared" si="3"/>
        <v>1050</v>
      </c>
      <c r="AK9" s="16">
        <f t="shared" si="3"/>
        <v>750</v>
      </c>
    </row>
    <row r="10" spans="2:37" x14ac:dyDescent="0.25">
      <c r="C10" s="15"/>
      <c r="D10" s="16"/>
      <c r="E10" s="16"/>
      <c r="F10" s="16"/>
      <c r="G10" s="16"/>
      <c r="H10" s="15"/>
      <c r="I10" s="15"/>
      <c r="K10" s="18"/>
      <c r="L10" s="18"/>
      <c r="M10" s="18"/>
      <c r="N10" s="18"/>
      <c r="O10" s="18"/>
      <c r="P10" s="18"/>
    </row>
    <row r="11" spans="2:37" s="22" customFormat="1" x14ac:dyDescent="0.25">
      <c r="B11" s="19" t="s">
        <v>19</v>
      </c>
      <c r="C11" s="20">
        <f t="shared" ref="C11:H11" si="8">SUM(C7:C10)</f>
        <v>1900000</v>
      </c>
      <c r="D11" s="20">
        <f t="shared" si="8"/>
        <v>0</v>
      </c>
      <c r="E11" s="20">
        <f t="shared" si="8"/>
        <v>0</v>
      </c>
      <c r="F11" s="20">
        <f t="shared" si="8"/>
        <v>0</v>
      </c>
      <c r="G11" s="20">
        <f t="shared" si="8"/>
        <v>0</v>
      </c>
      <c r="H11" s="20">
        <f t="shared" si="8"/>
        <v>1700000</v>
      </c>
      <c r="I11" s="21">
        <f>+C11/H11</f>
        <v>1.1176470588235294</v>
      </c>
      <c r="K11" s="23">
        <f>SUMPRODUCT(K7:K9,$C$7:$C$9)/$C$11</f>
        <v>0.15</v>
      </c>
      <c r="L11" s="23">
        <f t="shared" ref="L11:P11" si="9">SUMPRODUCT(L7:L9,$C$7:$C$9)/$C$11</f>
        <v>0.2</v>
      </c>
      <c r="M11" s="23">
        <f t="shared" si="9"/>
        <v>0.4</v>
      </c>
      <c r="N11" s="23">
        <f t="shared" si="9"/>
        <v>0.5</v>
      </c>
      <c r="O11" s="23">
        <f t="shared" si="9"/>
        <v>0.65</v>
      </c>
      <c r="P11" s="23">
        <f t="shared" si="9"/>
        <v>0.75</v>
      </c>
      <c r="R11" s="20">
        <f t="shared" ref="R11:W11" si="10">SUM(R7:R10)</f>
        <v>949.99999999999989</v>
      </c>
      <c r="S11" s="20">
        <f t="shared" si="10"/>
        <v>12666.666666666666</v>
      </c>
      <c r="T11" s="20">
        <f t="shared" si="10"/>
        <v>28500</v>
      </c>
      <c r="U11" s="20">
        <f t="shared" si="10"/>
        <v>39583.333333333328</v>
      </c>
      <c r="V11" s="20">
        <f t="shared" si="10"/>
        <v>66500</v>
      </c>
      <c r="W11" s="20">
        <f t="shared" si="10"/>
        <v>87083.333333333343</v>
      </c>
      <c r="Y11" s="24">
        <f t="shared" ref="Y11:AD11" si="11">SUM(Y7:Y10)</f>
        <v>10925</v>
      </c>
      <c r="Z11" s="24">
        <f t="shared" si="11"/>
        <v>19000</v>
      </c>
      <c r="AA11" s="24">
        <f t="shared" si="11"/>
        <v>34833.333333333336</v>
      </c>
      <c r="AB11" s="24">
        <f t="shared" si="11"/>
        <v>39583.333333333328</v>
      </c>
      <c r="AC11" s="24">
        <f t="shared" si="11"/>
        <v>36416.666666666664</v>
      </c>
      <c r="AD11" s="24">
        <f t="shared" si="11"/>
        <v>31666.666666666661</v>
      </c>
      <c r="AF11" s="24">
        <f t="shared" ref="AF11:AK11" si="12">SUM(AF7:AF10)</f>
        <v>13458.333333333332</v>
      </c>
      <c r="AG11" s="24">
        <f t="shared" si="12"/>
        <v>25333.333333333336</v>
      </c>
      <c r="AH11" s="24">
        <f t="shared" si="12"/>
        <v>19000</v>
      </c>
      <c r="AI11" s="24">
        <f t="shared" si="12"/>
        <v>15833.333333333334</v>
      </c>
      <c r="AJ11" s="24">
        <f t="shared" si="12"/>
        <v>11083.333333333332</v>
      </c>
      <c r="AK11" s="24">
        <f t="shared" si="12"/>
        <v>7916.666666666667</v>
      </c>
    </row>
  </sheetData>
  <mergeCells count="5">
    <mergeCell ref="C4:I4"/>
    <mergeCell ref="K4:P4"/>
    <mergeCell ref="R4:W4"/>
    <mergeCell ref="Y4:AD4"/>
    <mergeCell ref="AF4:A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juriz</dc:creator>
  <cp:lastModifiedBy>scarvajal</cp:lastModifiedBy>
  <dcterms:created xsi:type="dcterms:W3CDTF">2020-05-15T12:26:39Z</dcterms:created>
  <dcterms:modified xsi:type="dcterms:W3CDTF">2020-05-15T16:30:04Z</dcterms:modified>
</cp:coreProperties>
</file>